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4000" windowHeight="8835" activeTab="0"/>
  </bookViews>
  <sheets>
    <sheet name="Flat Rate Model" sheetId="1" r:id="rId1"/>
  </sheets>
  <definedNames>
    <definedName name="_xlfn.IFERROR" hidden="1">#NAME?</definedName>
  </definedNames>
  <calcPr fullCalcOnLoad="1"/>
</workbook>
</file>

<file path=xl/sharedStrings.xml><?xml version="1.0" encoding="utf-8"?>
<sst xmlns="http://schemas.openxmlformats.org/spreadsheetml/2006/main" count="87" uniqueCount="65">
  <si>
    <t>Use this model to determine the impact of the New Rules from 01 April 2017 for a 'limited cost business'.</t>
  </si>
  <si>
    <t>Your Details</t>
  </si>
  <si>
    <t>Definitions:</t>
  </si>
  <si>
    <r>
      <t>A ‘</t>
    </r>
    <r>
      <rPr>
        <b/>
        <sz val="11"/>
        <color indexed="8"/>
        <rFont val="Calibri"/>
        <family val="2"/>
      </rPr>
      <t>limited cost business</t>
    </r>
    <r>
      <rPr>
        <sz val="11"/>
        <color theme="1"/>
        <rFont val="Calibri"/>
        <family val="2"/>
      </rPr>
      <t>’ has goods costs of less than either:</t>
    </r>
  </si>
  <si>
    <t>Ø</t>
  </si>
  <si>
    <t>2% of VAT inclusive turnover</t>
  </si>
  <si>
    <t>£1,000 a year</t>
  </si>
  <si>
    <r>
      <t xml:space="preserve">If either of these conditions are true, the Flat Rate percentage to be used is </t>
    </r>
    <r>
      <rPr>
        <b/>
        <sz val="11"/>
        <color indexed="8"/>
        <rFont val="Calibri"/>
        <family val="2"/>
      </rPr>
      <t>16.5%</t>
    </r>
    <r>
      <rPr>
        <sz val="11"/>
        <color theme="1"/>
        <rFont val="Calibri"/>
        <family val="2"/>
      </rPr>
      <t>.</t>
    </r>
  </si>
  <si>
    <r>
      <rPr>
        <b/>
        <sz val="11"/>
        <color indexed="8"/>
        <rFont val="Calibri"/>
        <family val="2"/>
      </rPr>
      <t>Goods</t>
    </r>
    <r>
      <rPr>
        <sz val="11"/>
        <color theme="1"/>
        <rFont val="Calibri"/>
        <family val="2"/>
      </rPr>
      <t xml:space="preserve"> are not explicitly defined but the HMRC calculator provides the following guidance:</t>
    </r>
  </si>
  <si>
    <t>Goods are moveable items or materials exclusively used in your business. You can also include gas and electricity.</t>
  </si>
  <si>
    <t>This does not include:</t>
  </si>
  <si>
    <t>Ü</t>
  </si>
  <si>
    <t>any services - which is anything that isn't goods</t>
  </si>
  <si>
    <r>
      <t xml:space="preserve">expenses </t>
    </r>
    <r>
      <rPr>
        <i/>
        <sz val="11"/>
        <color indexed="8"/>
        <rFont val="Calibri"/>
        <family val="2"/>
      </rPr>
      <t>like travel and accommodation</t>
    </r>
  </si>
  <si>
    <t>food and drink eaten by yourself or your staff</t>
  </si>
  <si>
    <r>
      <t xml:space="preserve">vehicle costs including fuel </t>
    </r>
    <r>
      <rPr>
        <i/>
        <sz val="11"/>
        <color indexed="8"/>
        <rFont val="Calibri"/>
        <family val="2"/>
      </rPr>
      <t>unless you're in the transport business using your own, or a leased vehicle</t>
    </r>
  </si>
  <si>
    <t>rent, internet, phone bills and accountancy fees</t>
  </si>
  <si>
    <t>gifts, promotional items and donations</t>
  </si>
  <si>
    <t>goods you will resell or hire out unless this is your main business activity</t>
  </si>
  <si>
    <t>training and memberships</t>
  </si>
  <si>
    <r>
      <t xml:space="preserve">capital items </t>
    </r>
    <r>
      <rPr>
        <i/>
        <sz val="11"/>
        <color indexed="8"/>
        <rFont val="Calibri"/>
        <family val="2"/>
      </rPr>
      <t>for example office equipment, laptops, mobile phones and tablets</t>
    </r>
  </si>
  <si>
    <t>Current Flat Rate %</t>
  </si>
  <si>
    <t>Sales (inc.VAT)</t>
  </si>
  <si>
    <t>Cost of Goods</t>
  </si>
  <si>
    <t>Exc. VAT</t>
  </si>
  <si>
    <t>Inc. VAT</t>
  </si>
  <si>
    <t>Profit &amp; Loss:</t>
  </si>
  <si>
    <t>VAT Payable</t>
  </si>
  <si>
    <t>Rate</t>
  </si>
  <si>
    <t>Amount</t>
  </si>
  <si>
    <t>STD</t>
  </si>
  <si>
    <t>Non-Goods Costs</t>
  </si>
  <si>
    <t>Note also that VAT is not recoverable on certain costs such as:</t>
  </si>
  <si>
    <t>Entertaining</t>
  </si>
  <si>
    <t>Entertaining etc.</t>
  </si>
  <si>
    <t>Standard VAT Return</t>
  </si>
  <si>
    <t>Notes</t>
  </si>
  <si>
    <t>Current payment</t>
  </si>
  <si>
    <t>New Rules payment</t>
  </si>
  <si>
    <t>Estimated VAT payable under each method</t>
  </si>
  <si>
    <r>
      <rPr>
        <b/>
        <sz val="11"/>
        <color indexed="8"/>
        <rFont val="Calibri"/>
        <family val="2"/>
      </rPr>
      <t xml:space="preserve">Additional </t>
    </r>
    <r>
      <rPr>
        <b/>
        <sz val="11"/>
        <color indexed="8"/>
        <rFont val="Calibri"/>
        <family val="2"/>
      </rPr>
      <t>Goods Costs</t>
    </r>
    <r>
      <rPr>
        <sz val="11"/>
        <color theme="1"/>
        <rFont val="Calibri"/>
        <family val="2"/>
      </rPr>
      <t xml:space="preserve"> required to remain on the current Flat Rate %</t>
    </r>
  </si>
  <si>
    <t>Stay on Flat Rate scheme</t>
  </si>
  <si>
    <t>Revert to Standard VAT Return</t>
  </si>
  <si>
    <t>Impact of new Rules (Pay more VAT):</t>
  </si>
  <si>
    <t>Incremental P&amp;L Costs</t>
  </si>
  <si>
    <t>Revised VAT payable table (new Rules not applicable)</t>
  </si>
  <si>
    <t>Benefit of Flat Rate v Standard VAT</t>
  </si>
  <si>
    <t>VAT to HMRC</t>
  </si>
  <si>
    <t>Additional Goods</t>
  </si>
  <si>
    <t>Comments</t>
  </si>
  <si>
    <t>Enter postive values in the green boxes</t>
  </si>
  <si>
    <t>Est. Corp. Tax Benefit</t>
  </si>
  <si>
    <t>Corp. tax to HMRC</t>
  </si>
  <si>
    <t>Summary of Additional Payments for each Option</t>
  </si>
  <si>
    <t>New Rules</t>
  </si>
  <si>
    <t>More Goods</t>
  </si>
  <si>
    <t>Standard</t>
  </si>
  <si>
    <t>Return</t>
  </si>
  <si>
    <r>
      <rPr>
        <b/>
        <sz val="11"/>
        <color indexed="8"/>
        <rFont val="Calibri"/>
        <family val="2"/>
      </rPr>
      <t>Disclaimer:</t>
    </r>
    <r>
      <rPr>
        <sz val="11"/>
        <color theme="1"/>
        <rFont val="Calibri"/>
        <family val="2"/>
      </rPr>
      <t xml:space="preserve">  This model is for guidance only and should not be relied upon for supporting any discussion or claims with HMRC or any other organisation.
Seek professional guidance before making a decision on any actions to mitigate the impact of the HMRC VAT Flat Rate rule changes.</t>
    </r>
  </si>
  <si>
    <t>TOTAL</t>
  </si>
  <si>
    <t>From HMRC:</t>
  </si>
  <si>
    <t>Link to HMRC pages</t>
  </si>
  <si>
    <t>Additional Note:</t>
  </si>
  <si>
    <t>Check the results below - press F9 to manually recalculate</t>
  </si>
  <si>
    <t>Since the new rules focus on Goods, you could consider increasing the value of goods that you buy…</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</si>
</sst>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Red]\(&quot;£&quot;#,##0\)"/>
    <numFmt numFmtId="165" formatCode="&quot;Yes&quot;;&quot;Yes&quot;;&quot;No&quot;"/>
    <numFmt numFmtId="166" formatCode="&quot;True&quot;;&quot;True&quot;;&quot;False&quot;"/>
    <numFmt numFmtId="167" formatCode="&quot;On&quot;;&quot;On&quot;;&quot;Off&quot;"/>
    <numFmt numFmtId="168" formatCode="[$€-2]\ #,##0.00_);[Red]\([$€-2]\ #,##0.00\)"/>
    <numFmt numFmtId="169" formatCode="0.000%"/>
    <numFmt numFmtId="170" formatCode="0.0%"/>
    <numFmt numFmtId="171" formatCode="&quot;£&quot;#,##0.0;[Red]\-&quot;£&quot;#,##0.0"/>
  </numFmts>
  <fonts count="50">
    <font>
      <sz val="11"/>
      <color theme="1"/>
      <name val="Calibri"/>
      <family val="2"/>
    </font>
    <font>
      <sz val="11"/>
      <color indexed="8"/>
      <name val="Calibri"/>
      <family val="2"/>
    </font>
    <font>
      <b/>
      <sz val="11"/>
      <color indexed="8"/>
      <name val="Calibri"/>
      <family val="2"/>
    </font>
    <font>
      <i/>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b/>
      <sz val="11"/>
      <color indexed="10"/>
      <name val="Calibri"/>
      <family val="2"/>
    </font>
    <font>
      <sz val="11"/>
      <color indexed="8"/>
      <name val="Wingdings"/>
      <family val="0"/>
    </font>
    <font>
      <b/>
      <i/>
      <sz val="11"/>
      <color indexed="10"/>
      <name val="Calibri"/>
      <family val="2"/>
    </font>
    <font>
      <i/>
      <sz val="11"/>
      <color indexed="10"/>
      <name val="Calibri"/>
      <family val="2"/>
    </font>
    <font>
      <b/>
      <i/>
      <sz val="11"/>
      <color indexed="6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i/>
      <sz val="11"/>
      <color theme="1"/>
      <name val="Calibri"/>
      <family val="2"/>
    </font>
    <font>
      <b/>
      <sz val="11"/>
      <color rgb="FFFF0000"/>
      <name val="Calibri"/>
      <family val="2"/>
    </font>
    <font>
      <sz val="11"/>
      <color theme="1"/>
      <name val="Wingdings"/>
      <family val="0"/>
    </font>
    <font>
      <b/>
      <i/>
      <sz val="11"/>
      <color rgb="FFFF0000"/>
      <name val="Calibri"/>
      <family val="2"/>
    </font>
    <font>
      <i/>
      <sz val="11"/>
      <color rgb="FFFF0000"/>
      <name val="Calibri"/>
      <family val="2"/>
    </font>
    <font>
      <b/>
      <i/>
      <sz val="11"/>
      <color theme="8" tint="-0.4999699890613556"/>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149990007281303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6">
    <xf numFmtId="0" fontId="0" fillId="0" borderId="0" xfId="0" applyFont="1" applyAlignment="1">
      <alignment/>
    </xf>
    <xf numFmtId="164" fontId="0" fillId="0" borderId="0" xfId="0" applyNumberFormat="1" applyFont="1" applyAlignment="1">
      <alignment/>
    </xf>
    <xf numFmtId="0" fontId="42" fillId="0" borderId="0" xfId="0" applyFont="1" applyAlignment="1">
      <alignment/>
    </xf>
    <xf numFmtId="164" fontId="0" fillId="6" borderId="10" xfId="0" applyNumberFormat="1" applyFont="1" applyFill="1" applyBorder="1" applyAlignment="1">
      <alignment/>
    </xf>
    <xf numFmtId="170" fontId="44" fillId="6" borderId="10" xfId="0" applyNumberFormat="1" applyFont="1" applyFill="1" applyBorder="1" applyAlignment="1">
      <alignment horizontal="center"/>
    </xf>
    <xf numFmtId="170" fontId="0" fillId="6" borderId="10" xfId="0" applyNumberFormat="1" applyFont="1" applyFill="1" applyBorder="1" applyAlignment="1">
      <alignment horizontal="center"/>
    </xf>
    <xf numFmtId="164" fontId="44" fillId="6" borderId="10" xfId="0" applyNumberFormat="1" applyFont="1" applyFill="1" applyBorder="1" applyAlignment="1">
      <alignment/>
    </xf>
    <xf numFmtId="164" fontId="45" fillId="6" borderId="10" xfId="0" applyNumberFormat="1" applyFont="1" applyFill="1" applyBorder="1" applyAlignment="1">
      <alignment/>
    </xf>
    <xf numFmtId="164" fontId="42" fillId="6" borderId="10" xfId="0" applyNumberFormat="1" applyFont="1" applyFill="1" applyBorder="1" applyAlignment="1">
      <alignment/>
    </xf>
    <xf numFmtId="170" fontId="0" fillId="7" borderId="10" xfId="0" applyNumberFormat="1" applyFont="1" applyFill="1" applyBorder="1" applyAlignment="1" applyProtection="1">
      <alignment horizontal="center"/>
      <protection locked="0"/>
    </xf>
    <xf numFmtId="164" fontId="0" fillId="7" borderId="10" xfId="0" applyNumberFormat="1" applyFont="1" applyFill="1" applyBorder="1" applyAlignment="1" applyProtection="1">
      <alignment/>
      <protection locked="0"/>
    </xf>
    <xf numFmtId="164" fontId="44" fillId="33" borderId="0" xfId="0" applyNumberFormat="1" applyFont="1" applyFill="1" applyAlignment="1">
      <alignment/>
    </xf>
    <xf numFmtId="164" fontId="0" fillId="33" borderId="0" xfId="0" applyNumberFormat="1" applyFont="1" applyFill="1" applyAlignment="1">
      <alignment/>
    </xf>
    <xf numFmtId="0" fontId="44" fillId="33" borderId="0" xfId="0" applyFont="1" applyFill="1" applyAlignment="1">
      <alignment/>
    </xf>
    <xf numFmtId="0" fontId="0" fillId="33" borderId="0" xfId="0" applyFill="1" applyAlignment="1">
      <alignment/>
    </xf>
    <xf numFmtId="0" fontId="42" fillId="33" borderId="0" xfId="0" applyFont="1" applyFill="1" applyAlignment="1">
      <alignment/>
    </xf>
    <xf numFmtId="164" fontId="42" fillId="33" borderId="0" xfId="0" applyNumberFormat="1" applyFont="1" applyFill="1" applyAlignment="1">
      <alignment/>
    </xf>
    <xf numFmtId="0" fontId="36" fillId="33" borderId="0" xfId="53" applyFill="1" applyAlignment="1">
      <alignment/>
    </xf>
    <xf numFmtId="164" fontId="0" fillId="33" borderId="0" xfId="0" applyNumberFormat="1" applyFont="1" applyFill="1" applyAlignment="1">
      <alignment horizontal="center"/>
    </xf>
    <xf numFmtId="0" fontId="46" fillId="33" borderId="0" xfId="0" applyFont="1" applyFill="1" applyAlignment="1">
      <alignment horizontal="center"/>
    </xf>
    <xf numFmtId="164" fontId="44" fillId="33" borderId="0" xfId="0" applyNumberFormat="1" applyFont="1" applyFill="1" applyAlignment="1">
      <alignment horizontal="center"/>
    </xf>
    <xf numFmtId="164" fontId="44" fillId="33" borderId="10" xfId="0" applyNumberFormat="1" applyFont="1" applyFill="1" applyBorder="1" applyAlignment="1">
      <alignment/>
    </xf>
    <xf numFmtId="164" fontId="0" fillId="33" borderId="10" xfId="0" applyNumberFormat="1" applyFont="1" applyFill="1" applyBorder="1" applyAlignment="1">
      <alignment/>
    </xf>
    <xf numFmtId="170" fontId="0" fillId="33" borderId="0" xfId="59" applyNumberFormat="1" applyFont="1" applyFill="1" applyAlignment="1" quotePrefix="1">
      <alignment horizontal="center"/>
    </xf>
    <xf numFmtId="0" fontId="42" fillId="0" borderId="0" xfId="0" applyFont="1" applyFill="1" applyAlignment="1">
      <alignment/>
    </xf>
    <xf numFmtId="164" fontId="42" fillId="0" borderId="0" xfId="0" applyNumberFormat="1" applyFont="1" applyFill="1" applyAlignment="1">
      <alignment/>
    </xf>
    <xf numFmtId="164" fontId="0" fillId="0" borderId="0" xfId="0" applyNumberFormat="1" applyFont="1" applyFill="1" applyAlignment="1">
      <alignment/>
    </xf>
    <xf numFmtId="164" fontId="44" fillId="0" borderId="0" xfId="0" applyNumberFormat="1" applyFont="1" applyFill="1" applyAlignment="1">
      <alignment/>
    </xf>
    <xf numFmtId="164" fontId="44" fillId="0" borderId="0" xfId="0" applyNumberFormat="1" applyFont="1" applyFill="1" applyAlignment="1">
      <alignment horizontal="center"/>
    </xf>
    <xf numFmtId="0" fontId="47" fillId="0" borderId="0" xfId="0" applyFont="1" applyFill="1" applyAlignment="1">
      <alignment/>
    </xf>
    <xf numFmtId="164" fontId="48" fillId="33" borderId="0" xfId="0" applyNumberFormat="1" applyFont="1" applyFill="1" applyAlignment="1">
      <alignment/>
    </xf>
    <xf numFmtId="164" fontId="49" fillId="33" borderId="0" xfId="0" applyNumberFormat="1" applyFont="1" applyFill="1" applyAlignment="1">
      <alignment/>
    </xf>
    <xf numFmtId="164" fontId="0" fillId="33" borderId="0" xfId="0" applyNumberFormat="1" applyFont="1" applyFill="1" applyAlignment="1">
      <alignment horizontal="center"/>
    </xf>
    <xf numFmtId="0" fontId="0" fillId="34" borderId="11" xfId="0" applyFill="1" applyBorder="1" applyAlignment="1">
      <alignment horizontal="left" vertical="top" wrapText="1"/>
    </xf>
    <xf numFmtId="0" fontId="0" fillId="34" borderId="12" xfId="0" applyFill="1" applyBorder="1" applyAlignment="1">
      <alignment horizontal="left" vertical="top"/>
    </xf>
    <xf numFmtId="0" fontId="0" fillId="34" borderId="13" xfId="0" applyFill="1" applyBorder="1" applyAlignment="1">
      <alignment horizontal="left" vertical="top"/>
    </xf>
    <xf numFmtId="0" fontId="0" fillId="34" borderId="14" xfId="0" applyFill="1" applyBorder="1" applyAlignment="1">
      <alignment horizontal="left" vertical="top"/>
    </xf>
    <xf numFmtId="0" fontId="0" fillId="34" borderId="0" xfId="0" applyFill="1" applyBorder="1" applyAlignment="1">
      <alignment horizontal="left" vertical="top"/>
    </xf>
    <xf numFmtId="0" fontId="0" fillId="34" borderId="15" xfId="0" applyFill="1" applyBorder="1" applyAlignment="1">
      <alignment horizontal="left" vertical="top"/>
    </xf>
    <xf numFmtId="0" fontId="0" fillId="34" borderId="16" xfId="0" applyFill="1" applyBorder="1" applyAlignment="1">
      <alignment horizontal="left" vertical="top"/>
    </xf>
    <xf numFmtId="0" fontId="0" fillId="34" borderId="17" xfId="0" applyFill="1" applyBorder="1" applyAlignment="1">
      <alignment horizontal="left" vertical="top"/>
    </xf>
    <xf numFmtId="0" fontId="0" fillId="34" borderId="18" xfId="0" applyFill="1" applyBorder="1" applyAlignment="1">
      <alignment horizontal="left" vertical="top"/>
    </xf>
    <xf numFmtId="170" fontId="0" fillId="33" borderId="17" xfId="59" applyNumberFormat="1" applyFont="1" applyFill="1" applyBorder="1" applyAlignment="1" quotePrefix="1">
      <alignment horizontal="center"/>
    </xf>
    <xf numFmtId="164" fontId="0" fillId="6" borderId="10" xfId="0" applyNumberFormat="1" applyFont="1" applyFill="1" applyBorder="1" applyAlignment="1">
      <alignment horizontal="right"/>
    </xf>
    <xf numFmtId="164" fontId="42" fillId="6" borderId="10" xfId="0" applyNumberFormat="1" applyFont="1" applyFill="1" applyBorder="1" applyAlignment="1">
      <alignment horizontal="right"/>
    </xf>
    <xf numFmtId="164" fontId="0" fillId="33" borderId="10" xfId="0" applyNumberFormat="1"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vat-flat-rate-scheme/how-much-you-pay"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31"/>
  <sheetViews>
    <sheetView showGridLines="0" showRowColHeaders="0" tabSelected="1" zoomScalePageLayoutView="0" workbookViewId="0" topLeftCell="A1">
      <selection activeCell="D5" sqref="D5"/>
    </sheetView>
  </sheetViews>
  <sheetFormatPr defaultColWidth="0" defaultRowHeight="15" zeroHeight="1"/>
  <cols>
    <col min="1" max="1" width="2.7109375" style="0" customWidth="1"/>
    <col min="2" max="3" width="9.8515625" style="1" customWidth="1"/>
    <col min="4" max="5" width="10.28125" style="1" customWidth="1"/>
    <col min="6" max="6" width="4.140625" style="1" customWidth="1"/>
    <col min="7" max="7" width="7.28125" style="1" customWidth="1"/>
    <col min="8" max="8" width="9.57421875" style="1" customWidth="1"/>
    <col min="9" max="9" width="28.421875" style="1" bestFit="1" customWidth="1"/>
    <col min="10" max="10" width="3.7109375" style="1" customWidth="1"/>
    <col min="11" max="12" width="5.140625" style="0" customWidth="1"/>
    <col min="13" max="23" width="9.140625" style="0" customWidth="1"/>
    <col min="24" max="24" width="2.7109375" style="0" customWidth="1"/>
    <col min="25" max="16384" width="9.140625" style="0" hidden="1" customWidth="1"/>
  </cols>
  <sheetData>
    <row r="1" spans="1:24" ht="15">
      <c r="A1" s="14"/>
      <c r="B1" s="11" t="s">
        <v>0</v>
      </c>
      <c r="C1" s="12"/>
      <c r="D1" s="12"/>
      <c r="E1" s="12"/>
      <c r="F1" s="12"/>
      <c r="G1" s="12"/>
      <c r="H1" s="12"/>
      <c r="I1" s="12"/>
      <c r="J1" s="12"/>
      <c r="K1" s="13"/>
      <c r="L1" s="14"/>
      <c r="M1" s="14"/>
      <c r="N1" s="14"/>
      <c r="O1" s="14"/>
      <c r="P1" s="14"/>
      <c r="Q1" s="14"/>
      <c r="R1" s="14"/>
      <c r="S1" s="14"/>
      <c r="T1" s="14"/>
      <c r="U1" s="14"/>
      <c r="V1" s="14"/>
      <c r="W1" s="14"/>
      <c r="X1" s="14"/>
    </row>
    <row r="2" spans="1:24" ht="15">
      <c r="A2" s="14"/>
      <c r="B2" s="12"/>
      <c r="C2" s="12"/>
      <c r="D2" s="12"/>
      <c r="E2" s="12"/>
      <c r="F2" s="12"/>
      <c r="G2" s="12"/>
      <c r="H2" s="12"/>
      <c r="I2" s="12"/>
      <c r="J2" s="12"/>
      <c r="K2" s="15" t="s">
        <v>2</v>
      </c>
      <c r="L2" s="14"/>
      <c r="M2" s="14"/>
      <c r="N2" s="14"/>
      <c r="O2" s="14"/>
      <c r="P2" s="14"/>
      <c r="Q2" s="14"/>
      <c r="R2" s="14"/>
      <c r="S2" s="14"/>
      <c r="T2" s="14"/>
      <c r="U2" s="14"/>
      <c r="V2" s="14"/>
      <c r="W2" s="14"/>
      <c r="X2" s="14"/>
    </row>
    <row r="3" spans="1:24" s="2" customFormat="1" ht="15">
      <c r="A3" s="15"/>
      <c r="B3" s="29" t="s">
        <v>50</v>
      </c>
      <c r="C3" s="24"/>
      <c r="D3" s="24"/>
      <c r="E3" s="24"/>
      <c r="F3" s="15"/>
      <c r="G3" s="13" t="s">
        <v>39</v>
      </c>
      <c r="H3" s="15"/>
      <c r="I3" s="15"/>
      <c r="J3" s="12"/>
      <c r="K3" s="15"/>
      <c r="L3" s="15"/>
      <c r="M3" s="15"/>
      <c r="N3" s="15"/>
      <c r="O3" s="15"/>
      <c r="P3" s="15"/>
      <c r="Q3" s="15"/>
      <c r="R3" s="15"/>
      <c r="S3" s="15"/>
      <c r="T3" s="15"/>
      <c r="U3" s="15"/>
      <c r="V3" s="15"/>
      <c r="W3" s="15"/>
      <c r="X3" s="15"/>
    </row>
    <row r="4" spans="1:24" ht="15">
      <c r="A4" s="14"/>
      <c r="B4" s="25" t="s">
        <v>1</v>
      </c>
      <c r="C4" s="26"/>
      <c r="D4" s="27"/>
      <c r="E4" s="26"/>
      <c r="F4" s="12"/>
      <c r="G4" s="16" t="s">
        <v>27</v>
      </c>
      <c r="H4" s="12"/>
      <c r="I4" s="12"/>
      <c r="J4" s="12"/>
      <c r="K4" s="13" t="s">
        <v>60</v>
      </c>
      <c r="L4" s="14"/>
      <c r="M4" s="14"/>
      <c r="N4" s="17" t="s">
        <v>61</v>
      </c>
      <c r="O4" s="14"/>
      <c r="P4" s="14"/>
      <c r="Q4" s="14"/>
      <c r="R4" s="14"/>
      <c r="S4" s="14"/>
      <c r="T4" s="14"/>
      <c r="U4" s="14"/>
      <c r="V4" s="14"/>
      <c r="W4" s="14"/>
      <c r="X4" s="14"/>
    </row>
    <row r="5" spans="1:24" ht="15">
      <c r="A5" s="14"/>
      <c r="B5" s="26" t="s">
        <v>21</v>
      </c>
      <c r="C5" s="26"/>
      <c r="D5" s="9">
        <v>0.12</v>
      </c>
      <c r="E5" s="26"/>
      <c r="F5" s="12"/>
      <c r="G5" s="12"/>
      <c r="H5" s="12"/>
      <c r="I5" s="12"/>
      <c r="J5" s="12"/>
      <c r="K5" s="14" t="s">
        <v>3</v>
      </c>
      <c r="L5" s="14"/>
      <c r="M5" s="14"/>
      <c r="N5" s="14"/>
      <c r="O5" s="14"/>
      <c r="P5" s="14"/>
      <c r="Q5" s="14"/>
      <c r="R5" s="14"/>
      <c r="S5" s="14"/>
      <c r="T5" s="14"/>
      <c r="U5" s="14"/>
      <c r="V5" s="14"/>
      <c r="W5" s="14"/>
      <c r="X5" s="14"/>
    </row>
    <row r="6" spans="1:24" ht="15">
      <c r="A6" s="14"/>
      <c r="B6" s="26"/>
      <c r="C6" s="26"/>
      <c r="D6" s="26"/>
      <c r="E6" s="26"/>
      <c r="F6" s="12"/>
      <c r="G6" s="18" t="s">
        <v>28</v>
      </c>
      <c r="H6" s="18" t="s">
        <v>29</v>
      </c>
      <c r="I6" s="12" t="s">
        <v>36</v>
      </c>
      <c r="J6" s="12"/>
      <c r="K6" s="19" t="s">
        <v>4</v>
      </c>
      <c r="L6" s="14" t="s">
        <v>5</v>
      </c>
      <c r="M6" s="14"/>
      <c r="N6" s="14"/>
      <c r="O6" s="14"/>
      <c r="P6" s="14"/>
      <c r="Q6" s="14"/>
      <c r="R6" s="14"/>
      <c r="S6" s="14"/>
      <c r="T6" s="14"/>
      <c r="U6" s="14"/>
      <c r="V6" s="14"/>
      <c r="W6" s="14"/>
      <c r="X6" s="14"/>
    </row>
    <row r="7" spans="1:24" ht="15">
      <c r="A7" s="14"/>
      <c r="B7" s="25" t="s">
        <v>26</v>
      </c>
      <c r="C7" s="26"/>
      <c r="D7" s="28" t="s">
        <v>24</v>
      </c>
      <c r="E7" s="28" t="s">
        <v>25</v>
      </c>
      <c r="F7" s="12"/>
      <c r="G7" s="4" t="s">
        <v>30</v>
      </c>
      <c r="H7" s="6">
        <f>($E$8-$D$8)-(SUM($E$9:$E$10)-SUM($D$9:$D$10))</f>
        <v>17880</v>
      </c>
      <c r="I7" s="21" t="s">
        <v>35</v>
      </c>
      <c r="J7" s="12"/>
      <c r="K7" s="19" t="s">
        <v>4</v>
      </c>
      <c r="L7" s="14" t="s">
        <v>6</v>
      </c>
      <c r="M7" s="14"/>
      <c r="N7" s="14"/>
      <c r="O7" s="14"/>
      <c r="P7" s="14"/>
      <c r="Q7" s="14"/>
      <c r="R7" s="14"/>
      <c r="S7" s="14"/>
      <c r="T7" s="14"/>
      <c r="U7" s="14"/>
      <c r="V7" s="14"/>
      <c r="W7" s="14"/>
      <c r="X7" s="14"/>
    </row>
    <row r="8" spans="1:24" ht="15">
      <c r="A8" s="14"/>
      <c r="B8" s="26" t="s">
        <v>22</v>
      </c>
      <c r="C8" s="26"/>
      <c r="D8" s="10">
        <v>100000</v>
      </c>
      <c r="E8" s="10">
        <v>120000</v>
      </c>
      <c r="F8" s="12"/>
      <c r="G8" s="5">
        <f>$D$5</f>
        <v>0.12</v>
      </c>
      <c r="H8" s="3">
        <f>$E$8*G8</f>
        <v>14400</v>
      </c>
      <c r="I8" s="22" t="s">
        <v>37</v>
      </c>
      <c r="J8" s="12"/>
      <c r="K8" s="14" t="s">
        <v>7</v>
      </c>
      <c r="L8" s="14"/>
      <c r="M8" s="14"/>
      <c r="N8" s="14"/>
      <c r="O8" s="14"/>
      <c r="P8" s="14"/>
      <c r="Q8" s="14"/>
      <c r="R8" s="14"/>
      <c r="S8" s="14"/>
      <c r="T8" s="14"/>
      <c r="U8" s="14"/>
      <c r="V8" s="14"/>
      <c r="W8" s="14"/>
      <c r="X8" s="14"/>
    </row>
    <row r="9" spans="1:24" ht="15">
      <c r="A9" s="14"/>
      <c r="B9" s="26" t="s">
        <v>23</v>
      </c>
      <c r="C9" s="26"/>
      <c r="D9" s="10">
        <v>600</v>
      </c>
      <c r="E9" s="10">
        <v>720</v>
      </c>
      <c r="F9" s="12"/>
      <c r="G9" s="5">
        <v>0.165</v>
      </c>
      <c r="H9" s="3">
        <f>$E$8*G9</f>
        <v>19800</v>
      </c>
      <c r="I9" s="22" t="s">
        <v>38</v>
      </c>
      <c r="J9" s="12"/>
      <c r="K9" s="14"/>
      <c r="L9" s="14"/>
      <c r="M9" s="14"/>
      <c r="N9" s="14"/>
      <c r="O9" s="14"/>
      <c r="P9" s="14"/>
      <c r="Q9" s="14"/>
      <c r="R9" s="14"/>
      <c r="S9" s="14"/>
      <c r="T9" s="14"/>
      <c r="U9" s="14"/>
      <c r="V9" s="14"/>
      <c r="W9" s="14"/>
      <c r="X9" s="14"/>
    </row>
    <row r="10" spans="1:24" ht="15">
      <c r="A10" s="14"/>
      <c r="B10" s="26" t="s">
        <v>31</v>
      </c>
      <c r="C10" s="26"/>
      <c r="D10" s="10">
        <v>30000</v>
      </c>
      <c r="E10" s="10">
        <v>32000</v>
      </c>
      <c r="F10" s="12"/>
      <c r="G10" s="12"/>
      <c r="H10" s="12"/>
      <c r="I10" s="12"/>
      <c r="J10" s="12"/>
      <c r="K10" s="14" t="s">
        <v>8</v>
      </c>
      <c r="L10" s="14"/>
      <c r="M10" s="14"/>
      <c r="N10" s="14"/>
      <c r="O10" s="14"/>
      <c r="P10" s="14"/>
      <c r="Q10" s="14"/>
      <c r="R10" s="14"/>
      <c r="S10" s="14"/>
      <c r="T10" s="14"/>
      <c r="U10" s="14"/>
      <c r="V10" s="14"/>
      <c r="W10" s="14"/>
      <c r="X10" s="14"/>
    </row>
    <row r="11" spans="1:24" ht="15">
      <c r="A11" s="14"/>
      <c r="B11" s="26" t="s">
        <v>34</v>
      </c>
      <c r="C11" s="26"/>
      <c r="D11" s="10">
        <v>250</v>
      </c>
      <c r="E11" s="10">
        <v>300</v>
      </c>
      <c r="F11" s="12"/>
      <c r="G11" s="12"/>
      <c r="H11" s="12" t="s">
        <v>43</v>
      </c>
      <c r="I11" s="12"/>
      <c r="J11" s="12"/>
      <c r="K11" s="19" t="s">
        <v>4</v>
      </c>
      <c r="L11" s="14" t="s">
        <v>9</v>
      </c>
      <c r="M11" s="14"/>
      <c r="N11" s="14"/>
      <c r="O11" s="14"/>
      <c r="P11" s="14"/>
      <c r="Q11" s="14"/>
      <c r="R11" s="14"/>
      <c r="S11" s="14"/>
      <c r="T11" s="14"/>
      <c r="U11" s="14"/>
      <c r="V11" s="14"/>
      <c r="W11" s="14"/>
      <c r="X11" s="14"/>
    </row>
    <row r="12" spans="1:24" ht="15">
      <c r="A12" s="14"/>
      <c r="B12" s="26"/>
      <c r="C12" s="26"/>
      <c r="D12" s="26"/>
      <c r="E12" s="26"/>
      <c r="F12" s="12"/>
      <c r="G12" s="12"/>
      <c r="H12" s="7">
        <f>H9-H8</f>
        <v>5400</v>
      </c>
      <c r="I12" s="22" t="s">
        <v>41</v>
      </c>
      <c r="J12" s="12"/>
      <c r="K12" s="19" t="s">
        <v>4</v>
      </c>
      <c r="L12" s="14" t="s">
        <v>10</v>
      </c>
      <c r="M12" s="14"/>
      <c r="N12" s="14"/>
      <c r="O12" s="14"/>
      <c r="P12" s="14"/>
      <c r="Q12" s="14"/>
      <c r="R12" s="14"/>
      <c r="S12" s="14"/>
      <c r="T12" s="14"/>
      <c r="U12" s="14"/>
      <c r="V12" s="14"/>
      <c r="W12" s="14"/>
      <c r="X12" s="14"/>
    </row>
    <row r="13" spans="1:24" ht="15">
      <c r="A13" s="14"/>
      <c r="B13" s="30" t="s">
        <v>63</v>
      </c>
      <c r="C13" s="12"/>
      <c r="D13" s="12"/>
      <c r="E13" s="12"/>
      <c r="F13" s="12"/>
      <c r="G13" s="12"/>
      <c r="H13" s="7">
        <f>H7-H8</f>
        <v>3480</v>
      </c>
      <c r="I13" s="22" t="s">
        <v>42</v>
      </c>
      <c r="J13" s="12"/>
      <c r="K13" s="19"/>
      <c r="L13" s="19" t="s">
        <v>11</v>
      </c>
      <c r="M13" s="14" t="s">
        <v>12</v>
      </c>
      <c r="N13" s="14"/>
      <c r="O13" s="14"/>
      <c r="P13" s="14"/>
      <c r="Q13" s="14"/>
      <c r="R13" s="14"/>
      <c r="S13" s="14"/>
      <c r="T13" s="14"/>
      <c r="U13" s="14"/>
      <c r="V13" s="14"/>
      <c r="W13" s="14"/>
      <c r="X13" s="14"/>
    </row>
    <row r="14" spans="1:24" ht="15">
      <c r="A14" s="14"/>
      <c r="B14" s="12"/>
      <c r="C14" s="12"/>
      <c r="D14" s="12"/>
      <c r="E14" s="12"/>
      <c r="F14" s="12"/>
      <c r="G14" s="12"/>
      <c r="H14" s="12"/>
      <c r="I14" s="12"/>
      <c r="J14" s="12"/>
      <c r="K14" s="19"/>
      <c r="L14" s="19" t="s">
        <v>11</v>
      </c>
      <c r="M14" s="14" t="s">
        <v>13</v>
      </c>
      <c r="N14" s="14"/>
      <c r="O14" s="14"/>
      <c r="P14" s="14"/>
      <c r="Q14" s="14"/>
      <c r="R14" s="14"/>
      <c r="S14" s="14"/>
      <c r="T14" s="14"/>
      <c r="U14" s="14"/>
      <c r="V14" s="14"/>
      <c r="W14" s="14"/>
      <c r="X14" s="14"/>
    </row>
    <row r="15" spans="1:24" ht="15">
      <c r="A15" s="14"/>
      <c r="B15" s="31" t="s">
        <v>64</v>
      </c>
      <c r="C15" s="12"/>
      <c r="D15" s="12"/>
      <c r="E15" s="12"/>
      <c r="F15" s="12"/>
      <c r="G15" s="12"/>
      <c r="H15" s="12"/>
      <c r="I15" s="12"/>
      <c r="J15" s="12"/>
      <c r="K15" s="19"/>
      <c r="L15" s="19" t="s">
        <v>11</v>
      </c>
      <c r="M15" s="14" t="s">
        <v>14</v>
      </c>
      <c r="N15" s="14"/>
      <c r="O15" s="14"/>
      <c r="P15" s="14"/>
      <c r="Q15" s="14"/>
      <c r="R15" s="14"/>
      <c r="S15" s="14"/>
      <c r="T15" s="14"/>
      <c r="U15" s="14"/>
      <c r="V15" s="14"/>
      <c r="W15" s="14"/>
      <c r="X15" s="14"/>
    </row>
    <row r="16" spans="1:24" ht="15">
      <c r="A16" s="14"/>
      <c r="B16" s="12" t="s">
        <v>40</v>
      </c>
      <c r="C16" s="12"/>
      <c r="D16" s="12"/>
      <c r="E16" s="12"/>
      <c r="F16" s="12"/>
      <c r="G16" s="12"/>
      <c r="H16" s="12"/>
      <c r="I16" s="12"/>
      <c r="J16" s="12"/>
      <c r="K16" s="19"/>
      <c r="L16" s="19" t="s">
        <v>11</v>
      </c>
      <c r="M16" s="14" t="s">
        <v>15</v>
      </c>
      <c r="N16" s="14"/>
      <c r="O16" s="14"/>
      <c r="P16" s="14"/>
      <c r="Q16" s="14"/>
      <c r="R16" s="14"/>
      <c r="S16" s="14"/>
      <c r="T16" s="14"/>
      <c r="U16" s="14"/>
      <c r="V16" s="14"/>
      <c r="W16" s="14"/>
      <c r="X16" s="14"/>
    </row>
    <row r="17" spans="1:24" ht="15">
      <c r="A17" s="14"/>
      <c r="B17" s="11" t="s">
        <v>44</v>
      </c>
      <c r="C17" s="12"/>
      <c r="D17" s="12"/>
      <c r="E17" s="12"/>
      <c r="F17" s="12"/>
      <c r="G17" s="11" t="s">
        <v>45</v>
      </c>
      <c r="H17" s="12"/>
      <c r="I17" s="12"/>
      <c r="J17" s="12"/>
      <c r="K17" s="19"/>
      <c r="L17" s="19" t="s">
        <v>11</v>
      </c>
      <c r="M17" s="14" t="s">
        <v>16</v>
      </c>
      <c r="N17" s="14"/>
      <c r="O17" s="14"/>
      <c r="P17" s="14"/>
      <c r="Q17" s="14"/>
      <c r="R17" s="14"/>
      <c r="S17" s="14"/>
      <c r="T17" s="14"/>
      <c r="U17" s="14"/>
      <c r="V17" s="14"/>
      <c r="W17" s="14"/>
      <c r="X17" s="14"/>
    </row>
    <row r="18" spans="1:24" ht="15">
      <c r="A18" s="14"/>
      <c r="B18" s="12"/>
      <c r="C18" s="12"/>
      <c r="D18" s="20" t="s">
        <v>24</v>
      </c>
      <c r="E18" s="20" t="s">
        <v>25</v>
      </c>
      <c r="F18" s="12"/>
      <c r="G18" s="18" t="s">
        <v>28</v>
      </c>
      <c r="H18" s="18" t="s">
        <v>29</v>
      </c>
      <c r="I18" s="12" t="s">
        <v>36</v>
      </c>
      <c r="J18" s="12"/>
      <c r="K18" s="19"/>
      <c r="L18" s="19" t="s">
        <v>11</v>
      </c>
      <c r="M18" s="14" t="s">
        <v>17</v>
      </c>
      <c r="N18" s="14"/>
      <c r="O18" s="14"/>
      <c r="P18" s="14"/>
      <c r="Q18" s="14"/>
      <c r="R18" s="14"/>
      <c r="S18" s="14"/>
      <c r="T18" s="14"/>
      <c r="U18" s="14"/>
      <c r="V18" s="14"/>
      <c r="W18" s="14"/>
      <c r="X18" s="14"/>
    </row>
    <row r="19" spans="1:24" ht="15">
      <c r="A19" s="14"/>
      <c r="B19" s="12" t="s">
        <v>23</v>
      </c>
      <c r="C19" s="12"/>
      <c r="D19" s="3">
        <f>ROUND(E19/1.2,0)</f>
        <v>1400</v>
      </c>
      <c r="E19" s="3">
        <f>MAX(0,(E8*2%)-E9)</f>
        <v>1680</v>
      </c>
      <c r="F19" s="12"/>
      <c r="G19" s="4" t="s">
        <v>30</v>
      </c>
      <c r="H19" s="6">
        <f>($E$8-$D$8)-(SUM($E$9:$E$10)-SUM($D$9:$D$10))-($E$19-$D$19)</f>
        <v>17600</v>
      </c>
      <c r="I19" s="21" t="s">
        <v>35</v>
      </c>
      <c r="J19" s="12"/>
      <c r="K19" s="19"/>
      <c r="L19" s="19" t="s">
        <v>11</v>
      </c>
      <c r="M19" s="14" t="s">
        <v>18</v>
      </c>
      <c r="N19" s="14"/>
      <c r="O19" s="14"/>
      <c r="P19" s="14"/>
      <c r="Q19" s="14"/>
      <c r="R19" s="14"/>
      <c r="S19" s="14"/>
      <c r="T19" s="14"/>
      <c r="U19" s="14"/>
      <c r="V19" s="14"/>
      <c r="W19" s="14"/>
      <c r="X19" s="14"/>
    </row>
    <row r="20" spans="1:24" ht="15">
      <c r="A20" s="14"/>
      <c r="B20" s="12" t="s">
        <v>51</v>
      </c>
      <c r="C20" s="12"/>
      <c r="D20" s="3">
        <f>D19*20%</f>
        <v>280</v>
      </c>
      <c r="E20" s="12"/>
      <c r="F20" s="12"/>
      <c r="G20" s="5">
        <f>$D$5</f>
        <v>0.12</v>
      </c>
      <c r="H20" s="3">
        <f>$E$8*G20</f>
        <v>14400</v>
      </c>
      <c r="I20" s="22" t="s">
        <v>37</v>
      </c>
      <c r="J20" s="12"/>
      <c r="K20" s="19"/>
      <c r="L20" s="19" t="s">
        <v>11</v>
      </c>
      <c r="M20" s="14" t="s">
        <v>19</v>
      </c>
      <c r="N20" s="14"/>
      <c r="O20" s="14"/>
      <c r="P20" s="14"/>
      <c r="Q20" s="14"/>
      <c r="R20" s="14"/>
      <c r="S20" s="14"/>
      <c r="T20" s="14"/>
      <c r="U20" s="14"/>
      <c r="V20" s="14"/>
      <c r="W20" s="14"/>
      <c r="X20" s="14"/>
    </row>
    <row r="21" spans="1:24" ht="15">
      <c r="A21" s="14"/>
      <c r="B21" s="12"/>
      <c r="C21" s="12"/>
      <c r="D21" s="12"/>
      <c r="E21" s="12"/>
      <c r="F21" s="12"/>
      <c r="G21" s="12"/>
      <c r="H21" s="12"/>
      <c r="I21" s="12"/>
      <c r="J21" s="12"/>
      <c r="K21" s="19"/>
      <c r="L21" s="19" t="s">
        <v>11</v>
      </c>
      <c r="M21" s="14" t="s">
        <v>20</v>
      </c>
      <c r="N21" s="14"/>
      <c r="O21" s="14"/>
      <c r="P21" s="14"/>
      <c r="Q21" s="14"/>
      <c r="R21" s="14"/>
      <c r="S21" s="14"/>
      <c r="T21" s="14"/>
      <c r="U21" s="14"/>
      <c r="V21" s="14"/>
      <c r="W21" s="14"/>
      <c r="X21" s="14"/>
    </row>
    <row r="22" spans="1:24" ht="15">
      <c r="A22" s="14"/>
      <c r="B22" s="12"/>
      <c r="C22" s="12"/>
      <c r="D22" s="12"/>
      <c r="E22" s="12"/>
      <c r="F22" s="12"/>
      <c r="G22" s="12"/>
      <c r="H22" s="12" t="s">
        <v>46</v>
      </c>
      <c r="I22" s="12"/>
      <c r="J22" s="12"/>
      <c r="K22" s="14"/>
      <c r="L22" s="14"/>
      <c r="M22" s="14"/>
      <c r="N22" s="14"/>
      <c r="O22" s="14"/>
      <c r="P22" s="14"/>
      <c r="Q22" s="14"/>
      <c r="R22" s="14"/>
      <c r="S22" s="14"/>
      <c r="T22" s="14"/>
      <c r="U22" s="14"/>
      <c r="V22" s="14"/>
      <c r="W22" s="14"/>
      <c r="X22" s="14"/>
    </row>
    <row r="23" spans="1:24" ht="15">
      <c r="A23" s="14"/>
      <c r="B23" s="12"/>
      <c r="C23" s="12"/>
      <c r="D23" s="12"/>
      <c r="E23" s="12"/>
      <c r="F23" s="12"/>
      <c r="G23" s="12"/>
      <c r="H23" s="7">
        <f>H19-H20</f>
        <v>3200</v>
      </c>
      <c r="I23" s="22" t="s">
        <v>42</v>
      </c>
      <c r="J23" s="12"/>
      <c r="K23" s="13" t="s">
        <v>62</v>
      </c>
      <c r="L23" s="14"/>
      <c r="M23" s="14"/>
      <c r="N23" s="14"/>
      <c r="O23" s="14"/>
      <c r="P23" s="14"/>
      <c r="Q23" s="14"/>
      <c r="R23" s="14"/>
      <c r="S23" s="14"/>
      <c r="T23" s="14"/>
      <c r="U23" s="14"/>
      <c r="V23" s="14"/>
      <c r="W23" s="14"/>
      <c r="X23" s="14"/>
    </row>
    <row r="24" spans="1:24" ht="15">
      <c r="A24" s="14"/>
      <c r="B24" s="16" t="s">
        <v>53</v>
      </c>
      <c r="C24" s="12"/>
      <c r="D24" s="12"/>
      <c r="E24" s="12"/>
      <c r="F24" s="12"/>
      <c r="G24" s="12"/>
      <c r="H24" s="12"/>
      <c r="I24" s="12"/>
      <c r="J24" s="12"/>
      <c r="K24" s="14" t="s">
        <v>32</v>
      </c>
      <c r="L24" s="14"/>
      <c r="M24" s="14"/>
      <c r="N24" s="14"/>
      <c r="O24" s="14"/>
      <c r="P24" s="14"/>
      <c r="Q24" s="14"/>
      <c r="R24" s="14"/>
      <c r="S24" s="14"/>
      <c r="T24" s="14"/>
      <c r="U24" s="14"/>
      <c r="V24" s="14"/>
      <c r="W24" s="14"/>
      <c r="X24" s="14"/>
    </row>
    <row r="25" spans="1:24" ht="15">
      <c r="A25" s="14"/>
      <c r="B25" s="16"/>
      <c r="C25" s="12"/>
      <c r="D25" s="18" t="s">
        <v>54</v>
      </c>
      <c r="E25" s="18" t="s">
        <v>56</v>
      </c>
      <c r="F25" s="32" t="s">
        <v>55</v>
      </c>
      <c r="G25" s="32"/>
      <c r="H25" s="12"/>
      <c r="I25" s="12"/>
      <c r="J25" s="12"/>
      <c r="K25" s="19" t="s">
        <v>4</v>
      </c>
      <c r="L25" s="14" t="s">
        <v>33</v>
      </c>
      <c r="M25" s="14"/>
      <c r="N25" s="14"/>
      <c r="O25" s="14"/>
      <c r="P25" s="14"/>
      <c r="Q25" s="14"/>
      <c r="R25" s="14"/>
      <c r="S25" s="14"/>
      <c r="T25" s="14"/>
      <c r="U25" s="14"/>
      <c r="V25" s="14"/>
      <c r="W25" s="14"/>
      <c r="X25" s="14"/>
    </row>
    <row r="26" spans="1:24" ht="15">
      <c r="A26" s="14"/>
      <c r="B26" s="12"/>
      <c r="C26" s="12"/>
      <c r="D26" s="23">
        <v>0.165</v>
      </c>
      <c r="E26" s="23" t="s">
        <v>57</v>
      </c>
      <c r="F26" s="42">
        <f>D5</f>
        <v>0.12</v>
      </c>
      <c r="G26" s="42"/>
      <c r="H26" s="12" t="s">
        <v>49</v>
      </c>
      <c r="I26" s="12"/>
      <c r="J26" s="12"/>
      <c r="K26" s="14"/>
      <c r="L26" s="14"/>
      <c r="M26" s="14"/>
      <c r="N26" s="14"/>
      <c r="O26" s="14"/>
      <c r="P26" s="14"/>
      <c r="Q26" s="14"/>
      <c r="R26" s="14"/>
      <c r="S26" s="14"/>
      <c r="T26" s="14"/>
      <c r="U26" s="14"/>
      <c r="V26" s="14"/>
      <c r="W26" s="14"/>
      <c r="X26" s="14"/>
    </row>
    <row r="27" spans="1:24" ht="15">
      <c r="A27" s="14"/>
      <c r="B27" s="12" t="s">
        <v>48</v>
      </c>
      <c r="C27" s="12"/>
      <c r="D27" s="3">
        <f>0</f>
        <v>0</v>
      </c>
      <c r="E27" s="3">
        <v>0</v>
      </c>
      <c r="F27" s="43">
        <f>E19</f>
        <v>1680</v>
      </c>
      <c r="G27" s="43"/>
      <c r="H27" s="45" t="str">
        <f>"The minimum impact option is "&amp;IF(MIN($D$30:$G$30)=$D$30," to stay on the Flat Rate Scheme and use the new Rules",IF(MIN($D$30:$G$30)=$E$30," to cancel the Flat Rate scheme and produce standard VAT Returns.  Note that this will require additional administration."," to increase the costs of goods purchased.  Carefully consider what goods can be purchased to achieve this option."))</f>
        <v>The minimum impact option is  to increase the costs of goods purchased.  Carefully consider what goods can be purchased to achieve this option.</v>
      </c>
      <c r="I27" s="45"/>
      <c r="J27" s="12"/>
      <c r="K27" s="33" t="s">
        <v>58</v>
      </c>
      <c r="L27" s="34"/>
      <c r="M27" s="34"/>
      <c r="N27" s="34"/>
      <c r="O27" s="34"/>
      <c r="P27" s="34"/>
      <c r="Q27" s="34"/>
      <c r="R27" s="34"/>
      <c r="S27" s="34"/>
      <c r="T27" s="34"/>
      <c r="U27" s="34"/>
      <c r="V27" s="34"/>
      <c r="W27" s="35"/>
      <c r="X27" s="14"/>
    </row>
    <row r="28" spans="1:24" ht="15">
      <c r="A28" s="14"/>
      <c r="B28" s="12" t="s">
        <v>47</v>
      </c>
      <c r="C28" s="12"/>
      <c r="D28" s="3">
        <f>H12</f>
        <v>5400</v>
      </c>
      <c r="E28" s="3">
        <f>H13</f>
        <v>3480</v>
      </c>
      <c r="F28" s="43">
        <v>0</v>
      </c>
      <c r="G28" s="43"/>
      <c r="H28" s="45"/>
      <c r="I28" s="45"/>
      <c r="J28" s="12"/>
      <c r="K28" s="36"/>
      <c r="L28" s="37"/>
      <c r="M28" s="37"/>
      <c r="N28" s="37"/>
      <c r="O28" s="37"/>
      <c r="P28" s="37"/>
      <c r="Q28" s="37"/>
      <c r="R28" s="37"/>
      <c r="S28" s="37"/>
      <c r="T28" s="37"/>
      <c r="U28" s="37"/>
      <c r="V28" s="37"/>
      <c r="W28" s="38"/>
      <c r="X28" s="14"/>
    </row>
    <row r="29" spans="1:24" ht="15">
      <c r="A29" s="14"/>
      <c r="B29" s="12" t="s">
        <v>52</v>
      </c>
      <c r="C29" s="12"/>
      <c r="D29" s="3">
        <v>0</v>
      </c>
      <c r="E29" s="3">
        <v>0</v>
      </c>
      <c r="F29" s="43">
        <f>-D20</f>
        <v>-280</v>
      </c>
      <c r="G29" s="43"/>
      <c r="H29" s="45"/>
      <c r="I29" s="45"/>
      <c r="J29" s="12"/>
      <c r="K29" s="36"/>
      <c r="L29" s="37"/>
      <c r="M29" s="37"/>
      <c r="N29" s="37"/>
      <c r="O29" s="37"/>
      <c r="P29" s="37"/>
      <c r="Q29" s="37"/>
      <c r="R29" s="37"/>
      <c r="S29" s="37"/>
      <c r="T29" s="37"/>
      <c r="U29" s="37"/>
      <c r="V29" s="37"/>
      <c r="W29" s="38"/>
      <c r="X29" s="14"/>
    </row>
    <row r="30" spans="1:24" ht="15">
      <c r="A30" s="14"/>
      <c r="B30" s="12" t="s">
        <v>59</v>
      </c>
      <c r="C30" s="12"/>
      <c r="D30" s="8">
        <f>SUM(D27:D29)</f>
        <v>5400</v>
      </c>
      <c r="E30" s="8">
        <f>SUM(E27:E29)</f>
        <v>3480</v>
      </c>
      <c r="F30" s="44">
        <f>SUM(F27:G29)</f>
        <v>1400</v>
      </c>
      <c r="G30" s="44"/>
      <c r="H30" s="45"/>
      <c r="I30" s="45"/>
      <c r="J30" s="12"/>
      <c r="K30" s="39"/>
      <c r="L30" s="40"/>
      <c r="M30" s="40"/>
      <c r="N30" s="40"/>
      <c r="O30" s="40"/>
      <c r="P30" s="40"/>
      <c r="Q30" s="40"/>
      <c r="R30" s="40"/>
      <c r="S30" s="40"/>
      <c r="T30" s="40"/>
      <c r="U30" s="40"/>
      <c r="V30" s="40"/>
      <c r="W30" s="41"/>
      <c r="X30" s="14"/>
    </row>
    <row r="31" spans="1:24" ht="15">
      <c r="A31" s="14"/>
      <c r="B31" s="12"/>
      <c r="C31" s="12"/>
      <c r="D31" s="12"/>
      <c r="E31" s="12"/>
      <c r="F31" s="12"/>
      <c r="G31" s="12"/>
      <c r="H31" s="12"/>
      <c r="I31" s="12"/>
      <c r="J31" s="12"/>
      <c r="K31" s="14"/>
      <c r="L31" s="14"/>
      <c r="M31" s="14"/>
      <c r="N31" s="14"/>
      <c r="O31" s="14"/>
      <c r="P31" s="14"/>
      <c r="Q31" s="14"/>
      <c r="R31" s="14"/>
      <c r="S31" s="14"/>
      <c r="T31" s="14"/>
      <c r="U31" s="14"/>
      <c r="V31" s="14"/>
      <c r="W31" s="14"/>
      <c r="X31" s="14"/>
    </row>
  </sheetData>
  <sheetProtection sheet="1" objects="1" scenarios="1"/>
  <mergeCells count="8">
    <mergeCell ref="F25:G25"/>
    <mergeCell ref="K27:W30"/>
    <mergeCell ref="F26:G26"/>
    <mergeCell ref="F27:G27"/>
    <mergeCell ref="F29:G29"/>
    <mergeCell ref="F30:G30"/>
    <mergeCell ref="H27:I30"/>
    <mergeCell ref="F28:G28"/>
  </mergeCells>
  <dataValidations count="2">
    <dataValidation type="whole" operator="greaterThanOrEqual" allowBlank="1" showInputMessage="1" showErrorMessage="1" sqref="D8:E11">
      <formula1>0</formula1>
    </dataValidation>
    <dataValidation type="decimal" allowBlank="1" showInputMessage="1" showErrorMessage="1" sqref="D5">
      <formula1>0</formula1>
      <formula2>20</formula2>
    </dataValidation>
  </dataValidations>
  <hyperlinks>
    <hyperlink ref="N4" r:id="rId1" tooltip="Open the HMRC Page for the Flat Rate Scheme" display="Link to HMRC pages"/>
  </hyperlinks>
  <printOptions/>
  <pageMargins left="0.7" right="0.7" top="0.75" bottom="0.75" header="0.3" footer="0.3"/>
  <pageSetup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Measure For Measure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HMRC VAT Flat Rate Scheme April 2017 Model</dc:title>
  <dc:subject>HMRC VAT Flat Rate Scheme</dc:subject>
  <dc:creator>John Measures</dc:creator>
  <cp:keywords>HMRC; VAT; Flat Rate Scheme</cp:keywords>
  <dc:description>Use this model to make an initial assessemnt of the impact of the latest HMRC rule changes.</dc:description>
  <cp:lastModifiedBy>John Measures</cp:lastModifiedBy>
  <dcterms:created xsi:type="dcterms:W3CDTF">2017-03-16T10:15:14Z</dcterms:created>
  <dcterms:modified xsi:type="dcterms:W3CDTF">2017-03-16T13:09:03Z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